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xor\Downloads\"/>
    </mc:Choice>
  </mc:AlternateContent>
  <bookViews>
    <workbookView xWindow="0" yWindow="0" windowWidth="20325" windowHeight="9780"/>
  </bookViews>
  <sheets>
    <sheet name="Portada_Dashboard" sheetId="1" r:id="rId1"/>
    <sheet name="Calculadora_Rotacion" sheetId="2" r:id="rId2"/>
    <sheet name="Acciones" sheetId="3" r:id="rId3"/>
    <sheet name="Instrucciones" sheetId="4" r:id="rId4"/>
    <sheet name="Listas" sheetId="5" state="hidden" r:id="rId5"/>
  </sheets>
  <calcPr calcId="162913"/>
</workbook>
</file>

<file path=xl/calcChain.xml><?xml version="1.0" encoding="utf-8"?>
<calcChain xmlns="http://schemas.openxmlformats.org/spreadsheetml/2006/main">
  <c r="B20" i="2" l="1"/>
  <c r="I16" i="2"/>
  <c r="G16" i="2"/>
  <c r="C35" i="1" s="1"/>
  <c r="D16" i="2"/>
  <c r="J15" i="2"/>
  <c r="L15" i="2" s="1"/>
  <c r="I15" i="2"/>
  <c r="G15" i="2"/>
  <c r="D15" i="2"/>
  <c r="I14" i="2"/>
  <c r="D14" i="2"/>
  <c r="G14" i="2" s="1"/>
  <c r="I13" i="2"/>
  <c r="D13" i="2"/>
  <c r="G13" i="2" s="1"/>
  <c r="I12" i="2"/>
  <c r="G12" i="2"/>
  <c r="C31" i="1" s="1"/>
  <c r="D12" i="2"/>
  <c r="J11" i="2"/>
  <c r="L11" i="2" s="1"/>
  <c r="I11" i="2"/>
  <c r="G11" i="2"/>
  <c r="D11" i="2"/>
  <c r="I10" i="2"/>
  <c r="D10" i="2"/>
  <c r="G10" i="2" s="1"/>
  <c r="I9" i="2"/>
  <c r="D9" i="2"/>
  <c r="G9" i="2" s="1"/>
  <c r="I8" i="2"/>
  <c r="G8" i="2"/>
  <c r="C27" i="1" s="1"/>
  <c r="D8" i="2"/>
  <c r="J7" i="2"/>
  <c r="L7" i="2" s="1"/>
  <c r="I7" i="2"/>
  <c r="F13" i="1" s="1"/>
  <c r="G7" i="2"/>
  <c r="D7" i="2"/>
  <c r="I6" i="2"/>
  <c r="D6" i="2"/>
  <c r="G6" i="2" s="1"/>
  <c r="I5" i="2"/>
  <c r="B22" i="2" s="1"/>
  <c r="D5" i="2"/>
  <c r="B13" i="1" s="1"/>
  <c r="B17" i="1" s="1"/>
  <c r="D17" i="1" s="1"/>
  <c r="C34" i="1"/>
  <c r="C30" i="1"/>
  <c r="C26" i="1"/>
  <c r="D13" i="1"/>
  <c r="C25" i="1" l="1"/>
  <c r="J6" i="2"/>
  <c r="L6" i="2" s="1"/>
  <c r="J13" i="2"/>
  <c r="L13" i="2" s="1"/>
  <c r="C32" i="1"/>
  <c r="J9" i="2"/>
  <c r="L9" i="2" s="1"/>
  <c r="C28" i="1"/>
  <c r="C33" i="1"/>
  <c r="J14" i="2"/>
  <c r="L14" i="2" s="1"/>
  <c r="J10" i="2"/>
  <c r="L10" i="2" s="1"/>
  <c r="C29" i="1"/>
  <c r="J8" i="2"/>
  <c r="L8" i="2" s="1"/>
  <c r="J12" i="2"/>
  <c r="L12" i="2" s="1"/>
  <c r="J16" i="2"/>
  <c r="L16" i="2" s="1"/>
  <c r="B21" i="2"/>
  <c r="B19" i="2"/>
  <c r="G5" i="2"/>
  <c r="J5" i="2" l="1"/>
  <c r="L5" i="2" s="1"/>
  <c r="C24" i="1"/>
</calcChain>
</file>

<file path=xl/comments1.xml><?xml version="1.0" encoding="utf-8"?>
<comments xmlns="http://schemas.openxmlformats.org/spreadsheetml/2006/main">
  <authors>
    <author>SH de México</author>
  </authors>
  <commentList>
    <comment ref="A4" authorId="0" shapeId="0">
      <text>
        <r>
          <rPr>
            <sz val="8"/>
            <color indexed="81"/>
            <rFont val="Tahoma"/>
            <family val="2"/>
          </rPr>
          <t>Selecciona el mes a analizar.</t>
        </r>
      </text>
    </comment>
    <comment ref="B4" authorId="0" shapeId="0">
      <text>
        <r>
          <rPr>
            <sz val="8"/>
            <color indexed="81"/>
            <rFont val="Tahoma"/>
            <family val="2"/>
          </rPr>
          <t>Número de colaboradores activos al inicio del mes.</t>
        </r>
      </text>
    </comment>
    <comment ref="C4" authorId="0" shapeId="0">
      <text>
        <r>
          <rPr>
            <sz val="8"/>
            <color indexed="81"/>
            <rFont val="Tahoma"/>
            <family val="2"/>
          </rPr>
          <t>Número de colaboradores activos al cierre del mes.</t>
        </r>
      </text>
    </comment>
    <comment ref="D4" authorId="0" shapeId="0">
      <text>
        <r>
          <rPr>
            <sz val="8"/>
            <color indexed="81"/>
            <rFont val="Tahoma"/>
            <family val="2"/>
          </rPr>
          <t>Promedio = (Plantilla inicio + Plantilla fin) / 2.</t>
        </r>
      </text>
    </comment>
    <comment ref="E4" authorId="0" shapeId="0">
      <text>
        <r>
          <rPr>
            <sz val="8"/>
            <color indexed="81"/>
            <rFont val="Tahoma"/>
            <family val="2"/>
          </rPr>
          <t>Total de bajas voluntarias e involuntarias del mes.</t>
        </r>
      </text>
    </comment>
    <comment ref="F4" authorId="0" shapeId="0">
      <text>
        <r>
          <rPr>
            <sz val="8"/>
            <color indexed="81"/>
            <rFont val="Tahoma"/>
            <family val="2"/>
          </rPr>
          <t>Altas del mes. Ayuda a evaluar reposición y crecimiento.</t>
        </r>
      </text>
    </comment>
    <comment ref="G4" authorId="0" shapeId="0">
      <text>
        <r>
          <rPr>
            <sz val="8"/>
            <color indexed="81"/>
            <rFont val="Tahoma"/>
            <family val="2"/>
          </rPr>
          <t>Rotación mensual = Bajas / Promedio de plantilla.</t>
        </r>
      </text>
    </comment>
    <comment ref="H4" authorId="0" shapeId="0">
      <text>
        <r>
          <rPr>
            <sz val="8"/>
            <color indexed="81"/>
            <rFont val="Tahoma"/>
            <family val="2"/>
          </rPr>
          <t>Costo estimado de reemplazo, inducción, curva de aprendizaje y gestión administrativa por cada baja.</t>
        </r>
      </text>
    </comment>
    <comment ref="I4" authorId="0" shapeId="0">
      <text>
        <r>
          <rPr>
            <sz val="8"/>
            <color indexed="81"/>
            <rFont val="Tahoma"/>
            <family val="2"/>
          </rPr>
          <t>Costo estimado = Bajas x Costo promedio por baja.</t>
        </r>
      </text>
    </comment>
    <comment ref="J4" authorId="0" shapeId="0">
      <text>
        <r>
          <rPr>
            <sz val="8"/>
            <color indexed="81"/>
            <rFont val="Tahoma"/>
            <family val="2"/>
          </rPr>
          <t>Semáforo automático: Verde bajo, Amarillo preventivo, Rojo crítico.</t>
        </r>
      </text>
    </comment>
    <comment ref="K4" authorId="0" shapeId="0">
      <text>
        <r>
          <rPr>
            <sz val="8"/>
            <color indexed="81"/>
            <rFont val="Tahoma"/>
            <family val="2"/>
          </rPr>
          <t>Selecciona una causa probable para orientar el plan.</t>
        </r>
      </text>
    </comment>
    <comment ref="L4" authorId="0" shapeId="0">
      <text>
        <r>
          <rPr>
            <sz val="8"/>
            <color indexed="81"/>
            <rFont val="Tahoma"/>
            <family val="2"/>
          </rPr>
          <t>Recomendación automática por nivel de riesgo y causa.</t>
        </r>
      </text>
    </comment>
  </commentList>
</comments>
</file>

<file path=xl/comments2.xml><?xml version="1.0" encoding="utf-8"?>
<comments xmlns="http://schemas.openxmlformats.org/spreadsheetml/2006/main">
  <authors>
    <author>SH de México</author>
  </authors>
  <commentList>
    <comment ref="A5" authorId="0" shapeId="0">
      <text>
        <r>
          <rPr>
            <sz val="8"/>
            <color indexed="81"/>
            <rFont val="Tahoma"/>
            <family val="2"/>
          </rPr>
          <t>Da clic/coloca el cursor sobre el encabezado para leer la explicación. Esta tabla conecta el diagnóstico de rotación con posibles intervenciones de Capital Humano.</t>
        </r>
      </text>
    </comment>
    <comment ref="B5" authorId="0" shapeId="0">
      <text>
        <r>
          <rPr>
            <sz val="8"/>
            <color indexed="81"/>
            <rFont val="Tahoma"/>
            <family val="2"/>
          </rPr>
          <t>Da clic/coloca el cursor sobre el encabezado para leer la explicación. Esta tabla conecta el diagnóstico de rotación con posibles intervenciones de Capital Humano.</t>
        </r>
      </text>
    </comment>
    <comment ref="C5" authorId="0" shapeId="0">
      <text>
        <r>
          <rPr>
            <sz val="8"/>
            <color indexed="81"/>
            <rFont val="Tahoma"/>
            <family val="2"/>
          </rPr>
          <t>Da clic/coloca el cursor sobre el encabezado para leer la explicación. Esta tabla conecta el diagnóstico de rotación con posibles intervenciones de Capital Humano.</t>
        </r>
      </text>
    </comment>
    <comment ref="D5" authorId="0" shapeId="0">
      <text>
        <r>
          <rPr>
            <sz val="8"/>
            <color indexed="81"/>
            <rFont val="Tahoma"/>
            <family val="2"/>
          </rPr>
          <t>Da clic/coloca el cursor sobre el encabezado para leer la explicación. Esta tabla conecta el diagnóstico de rotación con posibles intervenciones de Capital Humano.</t>
        </r>
      </text>
    </comment>
    <comment ref="E5" authorId="0" shapeId="0">
      <text>
        <r>
          <rPr>
            <sz val="8"/>
            <color indexed="81"/>
            <rFont val="Tahoma"/>
            <family val="2"/>
          </rPr>
          <t>Da clic/coloca el cursor sobre el encabezado para leer la explicación. Esta tabla conecta el diagnóstico de rotación con posibles intervenciones de Capital Humano.</t>
        </r>
      </text>
    </comment>
  </commentList>
</comments>
</file>

<file path=xl/comments3.xml><?xml version="1.0" encoding="utf-8"?>
<comments xmlns="http://schemas.openxmlformats.org/spreadsheetml/2006/main">
  <authors>
    <author>SH de México</author>
  </authors>
  <commentList>
    <comment ref="B4" authorId="0" shapeId="0">
      <text>
        <r>
          <rPr>
            <sz val="8"/>
            <color indexed="81"/>
            <rFont val="Tahoma"/>
            <family val="2"/>
          </rPr>
          <t>Edita este valor para cambiar el límite máximo de riesgo verde.</t>
        </r>
      </text>
    </comment>
    <comment ref="B5" authorId="0" shapeId="0">
      <text>
        <r>
          <rPr>
            <sz val="8"/>
            <color indexed="81"/>
            <rFont val="Tahoma"/>
            <family val="2"/>
          </rPr>
          <t>Edita este valor para cambiar el límite máximo de riesgo amarillo.</t>
        </r>
      </text>
    </comment>
  </commentList>
</comments>
</file>

<file path=xl/sharedStrings.xml><?xml version="1.0" encoding="utf-8"?>
<sst xmlns="http://schemas.openxmlformats.org/spreadsheetml/2006/main" count="161" uniqueCount="121">
  <si>
    <t>Calculadora de Rotación con Semáforo de Riesgos</t>
  </si>
  <si>
    <t>La rotación de personal impacta la continuidad operativa, el clima laboral, la productividad y los costos de reemplazo. Esta herramienta permite convertir datos de plantilla y bajas en un diagnóstico ejecutivo: identifica meses críticos, estima costo económico y sugiere acciones para reducir riesgos de talento.
Uso sugerido: captura los datos mensuales en la hoja Calculadora_Rotacion y revisa el semáforo automático en este dashboard.</t>
  </si>
  <si>
    <t>Dashboard ejecutivo</t>
  </si>
  <si>
    <t>Rotación anual</t>
  </si>
  <si>
    <t>Bajas totales</t>
  </si>
  <si>
    <t>Costo estimado</t>
  </si>
  <si>
    <t>Nivel de riesgo general</t>
  </si>
  <si>
    <t>Lectura rápida y medidas sugeridas</t>
  </si>
  <si>
    <t>Mes</t>
  </si>
  <si>
    <t>Rotación mensual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</si>
  <si>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</si>
  <si>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</si>
  <si>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</si>
  <si>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</si>
  <si>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</si>
  <si>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</si>
  <si>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</si>
  <si>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</si>
  <si>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</si>
  <si>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</si>
  <si>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</si>
  <si>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</si>
  <si>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Calculadora mensual de rotación de personal</t>
  </si>
  <si>
    <t>Captura únicamente las celdas color naranja. El resto se calcula de forma automática.</t>
  </si>
  <si>
    <t>Plantilla inicio</t>
  </si>
  <si>
    <t>Plantilla fin</t>
  </si>
  <si>
    <t>Promedio plantilla</t>
  </si>
  <si>
    <t>Bajas</t>
  </si>
  <si>
    <t>Altas</t>
  </si>
  <si>
    <t>% rotación</t>
  </si>
  <si>
    <t>Costo promedio por baja</t>
  </si>
  <si>
    <t>Riesgo</t>
  </si>
  <si>
    <t>Posible causa</t>
  </si>
  <si>
    <t>Medida de acción sugerida</t>
  </si>
  <si>
    <t>Compensación</t>
  </si>
  <si>
    <t>Clima laboral</t>
  </si>
  <si>
    <t>Liderazgo</t>
  </si>
  <si>
    <t>Carga de trabajo</t>
  </si>
  <si>
    <t>Desempeño</t>
  </si>
  <si>
    <t>Desarrollo/carrera</t>
  </si>
  <si>
    <t>Reclutamiento/ajuste puesto</t>
  </si>
  <si>
    <t>Riesgo psicosocial NOM-035</t>
  </si>
  <si>
    <t>Otro</t>
  </si>
  <si>
    <t>Resumen anual</t>
  </si>
  <si>
    <t>Promedio plantilla anual</t>
  </si>
  <si>
    <t>Rotación anual estimada</t>
  </si>
  <si>
    <t>Costo total estimado</t>
  </si>
  <si>
    <t>Medidas de acción y apoyo consultivo SH de México</t>
  </si>
  <si>
    <t>Acciones recomendadas por señal de riesgo</t>
  </si>
  <si>
    <t>Riesgo / causa</t>
  </si>
  <si>
    <t>Qué revisar</t>
  </si>
  <si>
    <t>Acción inmediata</t>
  </si>
  <si>
    <t>Cómo puede apoyar SH de México</t>
  </si>
  <si>
    <t>Fuente / referencia</t>
  </si>
  <si>
    <t>Verde</t>
  </si>
  <si>
    <t>Continuidad de indicadores, reconocimiento, prácticas de retención</t>
  </si>
  <si>
    <t>Mantener medición mensual y comunicar avances a líderes.</t>
  </si>
  <si>
    <t>Tableros de seguimiento, madurez de Capital Humano y acompañamiento preventivo.</t>
  </si>
  <si>
    <t>https://www.shdemexico.com/</t>
  </si>
  <si>
    <t>Amarillo - Compensación</t>
  </si>
  <si>
    <t>Equidad interna, competitividad externa, bandas salariales</t>
  </si>
  <si>
    <t>Comparar puestos críticos contra mercado y revisar sueldos/beneficios.</t>
  </si>
  <si>
    <t>Estudio y consultoría en compensaciones para atraer, retener y compensar talento.</t>
  </si>
  <si>
    <t>Amarillo - Clima laboral</t>
  </si>
  <si>
    <t>Engagement, liderazgo, comunicación y colaboración</t>
  </si>
  <si>
    <t>Aplicar encuesta corta por área y priorizar hallazgos.</t>
  </si>
  <si>
    <t>Diagnóstico de Clima Laboral / SH Environment para medir experiencia y motivación.</t>
  </si>
  <si>
    <t>https://www.shdemexico.com/diagnostico-de-clima-laboral-mediante-sh-environment/</t>
  </si>
  <si>
    <t>Rojo - Desempeño</t>
  </si>
  <si>
    <t>Objetivos, feedback, reconocimiento y brechas de capacidades</t>
  </si>
  <si>
    <t>Implementar conversaciones de desempeño y planes individuales.</t>
  </si>
  <si>
    <t>SH Performance para evaluación y gestión del desempeño alineada a cultura y resultados.</t>
  </si>
  <si>
    <t>https://www.shdemexico.com/software-para-evaluacion-de-desempeno-laboral/</t>
  </si>
  <si>
    <t>Rojo - Liderazgo</t>
  </si>
  <si>
    <t>Rotación por jefe, ausentismo, quejas y entrevistas de salida</t>
  </si>
  <si>
    <t>Intervenir líderes con mayor rotación y medir cambios en 60 días.</t>
  </si>
  <si>
    <t>Diagnósticos organizacionales y consultoría para optimizar Capital Humano.</t>
  </si>
  <si>
    <t>https://www.shdemexico.com/tag/recursos-humanos/</t>
  </si>
  <si>
    <t>Rojo - NOM-035</t>
  </si>
  <si>
    <t>Carga, jornadas, ambiente, violencia laboral y factores psicosociales</t>
  </si>
  <si>
    <t>Aplicar diagnóstico NOM-035 y plan de control documentado.</t>
  </si>
  <si>
    <t>Implementación NOM-035 y diagnósticos de riesgo psicosocial.</t>
  </si>
  <si>
    <t>Reclutamiento / ajuste puesto</t>
  </si>
  <si>
    <t>Perfil vs. realidad del puesto, onboarding y curva de aprendizaje</t>
  </si>
  <si>
    <t>Ajustar perfil, entrevista, inducción y seguimiento a 30/60/90 días.</t>
  </si>
  <si>
    <t>Evaluación de puestos, diagnósticos organizacionales y soporte metodológico.</t>
  </si>
  <si>
    <t>Digitalización RH</t>
  </si>
  <si>
    <t>Tiempos manuales, reportes dispersos, baja trazabilidad</t>
  </si>
  <si>
    <t>Centralizar mediciones y reportes ejecutivos.</t>
  </si>
  <si>
    <t>SH Cloud para encuestas, compensaciones y desempeño con reportes en tiempo real.</t>
  </si>
  <si>
    <t>https://www.shdemexico.com/software-gestion-recursos-humanos/</t>
  </si>
  <si>
    <t>Instrucciones de uso</t>
  </si>
  <si>
    <t>Cómo usar esta herramienta</t>
  </si>
  <si>
    <t>Paso</t>
  </si>
  <si>
    <t>Descripción</t>
  </si>
  <si>
    <t>1. Captura datos</t>
  </si>
  <si>
    <t>En Calculadora_Rotacion escribe plantilla inicial, plantilla final, bajas, altas, costo promedio por baja y causa probable. Las celdas editables están en naranja.</t>
  </si>
  <si>
    <t>2. Revisa fórmulas</t>
  </si>
  <si>
    <t>El promedio de plantilla, porcentaje de rotación, costo estimado y riesgo se calculan automáticamente.</t>
  </si>
  <si>
    <t>3. Interpreta el semáforo</t>
  </si>
  <si>
    <t>Verde: rotación controlada. Amarillo: atención preventiva. Rojo: intervención prioritaria y análisis de causa raíz.</t>
  </si>
  <si>
    <t>4. Usa las notas</t>
  </si>
  <si>
    <t>Los encabezados tienen comentarios visibles al hacer clic o pasar el cursor, según la versión de Excel.</t>
  </si>
  <si>
    <t>5. Define acciones</t>
  </si>
  <si>
    <t>Consulta Acciones_SH para conectar la señal de riesgo con medidas concretas y servicios de SH de México.</t>
  </si>
  <si>
    <t>6. Ajusta umbrales</t>
  </si>
  <si>
    <t>En Listas puedes cambiar los límites de riesgo para adaptar la calculadora al sector o política interna.</t>
  </si>
  <si>
    <t>Parámetros, listas y fuentes</t>
  </si>
  <si>
    <t>Parámetro</t>
  </si>
  <si>
    <t>Valor</t>
  </si>
  <si>
    <t>Umbral verde: menor a</t>
  </si>
  <si>
    <t>Umbral amarillo: hasta</t>
  </si>
  <si>
    <t>Umbral rojo: mayor a</t>
  </si>
  <si>
    <t>&gt;10%</t>
  </si>
  <si>
    <t>Lista de causas</t>
  </si>
  <si>
    <t>Servicios SH relacionados</t>
  </si>
  <si>
    <t>Compensaciones</t>
  </si>
  <si>
    <t>Clima / Diagnóstico</t>
  </si>
  <si>
    <t>Consultoría Capital Humano</t>
  </si>
  <si>
    <t>NOM-035</t>
  </si>
  <si>
    <t>Fuentes consultadas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</si>
</sst>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\$#,##0"/>
  </numFmts>
  <fonts count="8" x14ac:knownFonts="1">
    <font>
      <sz val="11"/>
      <color theme="1"/>
      <name val="Calibri"/>
      <family val="2"/>
      <scheme val="minor"/>
    </font>
    <font>
      <b/>
      <sz val="24"/>
      <color rgb="FF0B3D91"/>
      <name val="Calibri"/>
      <family val="2"/>
      <scheme val="minor"/>
    </font>
    <font>
      <sz val="11"/>
      <color rgb="FF1F2937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20"/>
      <color rgb="FF0B3D91"/>
      <name val="Calibri"/>
      <family val="2"/>
      <scheme val="minor"/>
    </font>
    <font>
      <u/>
      <sz val="11"/>
      <color rgb="FF0B3D91"/>
      <name val="Calibri"/>
      <family val="2"/>
      <scheme val="minor"/>
    </font>
    <font>
      <sz val="8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EAF2FF"/>
        <bgColor indexed="64"/>
      </patternFill>
    </fill>
    <fill>
      <patternFill patternType="solid">
        <fgColor rgb="FF08213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B3D91"/>
        <bgColor indexed="64"/>
      </patternFill>
    </fill>
    <fill>
      <patternFill patternType="solid">
        <fgColor rgb="FFFFF7ED"/>
        <bgColor indexed="64"/>
      </patternFill>
    </fill>
    <fill>
      <patternFill patternType="solid">
        <fgColor rgb="FFF8FAFC"/>
        <bgColor indexed="64"/>
      </patternFill>
    </fill>
  </fills>
  <borders count="4">
    <border>
      <left/>
      <right/>
      <top/>
      <bottom/>
      <diagonal/>
    </border>
    <border>
      <left style="thin">
        <color rgb="FFD9E2EC"/>
      </left>
      <right style="thin">
        <color rgb="FFD9E2EC"/>
      </right>
      <top style="thin">
        <color rgb="FFD9E2EC"/>
      </top>
      <bottom style="thin">
        <color rgb="FFD9E2EC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DBA74"/>
      </left>
      <right style="thin">
        <color rgb="FFFDBA74"/>
      </right>
      <top style="thin">
        <color rgb="FFFDBA74"/>
      </top>
      <bottom style="thin">
        <color rgb="FFFDBA7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4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6" fillId="0" borderId="0" xfId="0" applyFont="1"/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vertical="top" wrapText="1"/>
    </xf>
    <xf numFmtId="0" fontId="3" fillId="3" borderId="0" xfId="0" applyFont="1" applyFill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6">
    <dxf>
      <font>
        <b/>
        <color rgb="FFFFFFFF"/>
      </font>
      <fill>
        <patternFill>
          <bgColor rgb="FFDC2626"/>
        </patternFill>
      </fill>
    </dxf>
    <dxf>
      <font>
        <b/>
        <color rgb="FF111827"/>
      </font>
      <fill>
        <patternFill>
          <bgColor rgb="FFF59E0B"/>
        </patternFill>
      </fill>
    </dxf>
    <dxf>
      <font>
        <b/>
        <color rgb="FFFFFFFF"/>
      </font>
      <fill>
        <patternFill>
          <bgColor rgb="FF16A34A"/>
        </patternFill>
      </fill>
    </dxf>
    <dxf>
      <font>
        <b/>
        <color rgb="FFFFFFFF"/>
      </font>
      <fill>
        <patternFill>
          <bgColor rgb="FFDC2626"/>
        </patternFill>
      </fill>
    </dxf>
    <dxf>
      <font>
        <b/>
        <color rgb="FF111827"/>
      </font>
      <fill>
        <patternFill>
          <bgColor rgb="FFF59E0B"/>
        </patternFill>
      </fill>
    </dxf>
    <dxf>
      <font>
        <b/>
        <color rgb="FFFFFFFF"/>
      </font>
      <fill>
        <patternFill>
          <bgColor rgb="FF16A34A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Rotación mensual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Rotación mensual</c:v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Portada_Dashboard!$B$24:$B$35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Portada_Dashboard!$C$24:$C$35</c:f>
              <c:numCache>
                <c:formatCode>0.0%</c:formatCode>
                <c:ptCount val="12"/>
                <c:pt idx="0">
                  <c:v>0.03</c:v>
                </c:pt>
                <c:pt idx="1">
                  <c:v>0.03</c:v>
                </c:pt>
                <c:pt idx="2">
                  <c:v>0.03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0.08</c:v>
                </c:pt>
                <c:pt idx="7">
                  <c:v>0.08</c:v>
                </c:pt>
                <c:pt idx="8">
                  <c:v>0.08</c:v>
                </c:pt>
                <c:pt idx="9">
                  <c:v>0.08</c:v>
                </c:pt>
                <c:pt idx="10">
                  <c:v>0.08</c:v>
                </c:pt>
                <c:pt idx="11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91-4E7A-98F0-E4EEEB94A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010001"/>
        <c:axId val="50010002"/>
      </c:barChart>
      <c:cat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Mes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crossAx val="50010002"/>
        <c:crosses val="autoZero"/>
        <c:auto val="1"/>
        <c:lblAlgn val="ctr"/>
        <c:lblOffset val="100"/>
        <c:noMultiLvlLbl val="0"/>
      </c:catAx>
      <c:valAx>
        <c:axId val="50010002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crossAx val="50010001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21</xdr:row>
      <xdr:rowOff>0</xdr:rowOff>
    </xdr:from>
    <xdr:to>
      <xdr:col>6</xdr:col>
      <xdr:colOff>333375</xdr:colOff>
      <xdr:row>36</xdr:row>
      <xdr:rowOff>19050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21166</xdr:colOff>
      <xdr:row>3</xdr:row>
      <xdr:rowOff>42335</xdr:rowOff>
    </xdr:from>
    <xdr:to>
      <xdr:col>2</xdr:col>
      <xdr:colOff>1058333</xdr:colOff>
      <xdr:row>7</xdr:row>
      <xdr:rowOff>62655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4583" y="910168"/>
          <a:ext cx="2286000" cy="7823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169333</xdr:colOff>
      <xdr:row>1</xdr:row>
      <xdr:rowOff>52917</xdr:rowOff>
    </xdr:from>
    <xdr:to>
      <xdr:col>1</xdr:col>
      <xdr:colOff>700423</xdr:colOff>
      <xdr:row>1</xdr:row>
      <xdr:rowOff>571500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333" y="243417"/>
          <a:ext cx="1515340" cy="5185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349251</xdr:colOff>
      <xdr:row>1</xdr:row>
      <xdr:rowOff>63499</xdr:rowOff>
    </xdr:from>
    <xdr:to>
      <xdr:col>1</xdr:col>
      <xdr:colOff>1058334</xdr:colOff>
      <xdr:row>2</xdr:row>
      <xdr:rowOff>267875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9251" y="253999"/>
          <a:ext cx="1957916" cy="67004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317501</xdr:colOff>
      <xdr:row>1</xdr:row>
      <xdr:rowOff>127000</xdr:rowOff>
    </xdr:from>
    <xdr:to>
      <xdr:col>1</xdr:col>
      <xdr:colOff>1799167</xdr:colOff>
      <xdr:row>1</xdr:row>
      <xdr:rowOff>764446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1" y="317500"/>
          <a:ext cx="1862666" cy="63744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_Rotacion" displayName="Tabla_Rotacion" ref="A4:L16" totalsRowShown="0">
  <autoFilter ref="A4:L16"/>
  <tableColumns count="12">
    <tableColumn id="1" name="Mes"/>
    <tableColumn id="2" name="Plantilla inicio"/>
    <tableColumn id="3" name="Plantilla fin"/>
    <tableColumn id="4" name="Promedio plantilla"/>
    <tableColumn id="5" name="Bajas"/>
    <tableColumn id="6" name="Altas"/>
    <tableColumn id="7" name="% rotación"/>
    <tableColumn id="8" name="Costo promedio por baja"/>
    <tableColumn id="9" name="Costo estimado"/>
    <tableColumn id="10" name="Riesgo"/>
    <tableColumn id="11" name="Posible causa"/>
    <tableColumn id="12" name="Medida de acción sugerida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a_Acciones_SH" displayName="Tabla_Acciones_SH" ref="A5:E13" totalsRowShown="0">
  <autoFilter ref="A5:E13"/>
  <tableColumns count="5">
    <tableColumn id="1" name="Riesgo / causa"/>
    <tableColumn id="2" name="Qué revisar"/>
    <tableColumn id="3" name="Acción inmediata"/>
    <tableColumn id="4" name="Cómo puede apoyar SH de México"/>
    <tableColumn id="5" name="Fuente / referencia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a_Instrucciones" displayName="Tabla_Instrucciones" ref="B5:C11" totalsRowShown="0">
  <autoFilter ref="B5:C11"/>
  <tableColumns count="2">
    <tableColumn id="1" name="Paso"/>
    <tableColumn id="2" name="Descrip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hdemexico.com/software-gestion-recursos-humanos/" TargetMode="External"/><Relationship Id="rId3" Type="http://schemas.openxmlformats.org/officeDocument/2006/relationships/hyperlink" Target="https://www.shdemexico.com/diagnostico-de-clima-laboral-mediante-sh-environment/" TargetMode="External"/><Relationship Id="rId7" Type="http://schemas.openxmlformats.org/officeDocument/2006/relationships/hyperlink" Target="https://www.shdemexico.com/" TargetMode="External"/><Relationship Id="rId12" Type="http://schemas.openxmlformats.org/officeDocument/2006/relationships/comments" Target="../comments2.xml"/><Relationship Id="rId2" Type="http://schemas.openxmlformats.org/officeDocument/2006/relationships/hyperlink" Target="https://www.shdemexico.com/" TargetMode="External"/><Relationship Id="rId1" Type="http://schemas.openxmlformats.org/officeDocument/2006/relationships/hyperlink" Target="https://www.shdemexico.com/" TargetMode="External"/><Relationship Id="rId6" Type="http://schemas.openxmlformats.org/officeDocument/2006/relationships/hyperlink" Target="https://www.shdemexico.com/tag/recursos-humanos/" TargetMode="External"/><Relationship Id="rId11" Type="http://schemas.openxmlformats.org/officeDocument/2006/relationships/table" Target="../tables/table2.xml"/><Relationship Id="rId5" Type="http://schemas.openxmlformats.org/officeDocument/2006/relationships/hyperlink" Target="https://www.shdemexico.com/tag/recursos-humanos/" TargetMode="External"/><Relationship Id="rId10" Type="http://schemas.openxmlformats.org/officeDocument/2006/relationships/vmlDrawing" Target="../drawings/vmlDrawing2.vml"/><Relationship Id="rId4" Type="http://schemas.openxmlformats.org/officeDocument/2006/relationships/hyperlink" Target="https://www.shdemexico.com/software-para-evaluacion-de-desempeno-laboral/" TargetMode="External"/><Relationship Id="rId9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hdemexico.com/software-para-evaluacion-de-desempeno-laboral/" TargetMode="External"/><Relationship Id="rId7" Type="http://schemas.openxmlformats.org/officeDocument/2006/relationships/comments" Target="../comments3.xml"/><Relationship Id="rId2" Type="http://schemas.openxmlformats.org/officeDocument/2006/relationships/hyperlink" Target="https://www.shdemexico.com/diagnostico-de-clima-laboral-mediante-sh-environment/" TargetMode="External"/><Relationship Id="rId1" Type="http://schemas.openxmlformats.org/officeDocument/2006/relationships/hyperlink" Target="https://www.shdemexico.com/" TargetMode="External"/><Relationship Id="rId6" Type="http://schemas.openxmlformats.org/officeDocument/2006/relationships/vmlDrawing" Target="../drawings/vmlDrawing3.vml"/><Relationship Id="rId5" Type="http://schemas.openxmlformats.org/officeDocument/2006/relationships/hyperlink" Target="https://www.shdemexico.com/tag/recursos-humanos/" TargetMode="External"/><Relationship Id="rId4" Type="http://schemas.openxmlformats.org/officeDocument/2006/relationships/hyperlink" Target="https://www.shdemexico.com/software-gestion-recursos-human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B3D91"/>
  </sheetPr>
  <dimension ref="B1:H35"/>
  <sheetViews>
    <sheetView showGridLines="0" tabSelected="1" zoomScale="90" zoomScaleNormal="90" workbookViewId="0">
      <selection activeCell="L13" sqref="L13"/>
    </sheetView>
  </sheetViews>
  <sheetFormatPr baseColWidth="10" defaultColWidth="9.140625" defaultRowHeight="15" x14ac:dyDescent="0.25"/>
  <cols>
    <col min="1" max="1" width="3.7109375" customWidth="1"/>
    <col min="2" max="3" width="18.7109375" customWidth="1"/>
    <col min="4" max="6" width="16.7109375" customWidth="1"/>
    <col min="7" max="8" width="18.7109375" customWidth="1"/>
  </cols>
  <sheetData>
    <row r="1" spans="2:8" ht="21.95" customHeight="1" x14ac:dyDescent="0.25"/>
    <row r="2" spans="2:8" ht="31.5" x14ac:dyDescent="0.25">
      <c r="B2" s="14" t="s">
        <v>0</v>
      </c>
      <c r="C2" s="14"/>
      <c r="D2" s="14"/>
      <c r="E2" s="14"/>
      <c r="F2" s="14"/>
      <c r="G2" s="14"/>
      <c r="H2" s="14"/>
    </row>
    <row r="4" spans="2:8" x14ac:dyDescent="0.25">
      <c r="D4" s="10" t="s">
        <v>1</v>
      </c>
      <c r="E4" s="10"/>
      <c r="F4" s="10"/>
      <c r="G4" s="10"/>
      <c r="H4" s="10"/>
    </row>
    <row r="5" spans="2:8" x14ac:dyDescent="0.25">
      <c r="D5" s="10"/>
      <c r="E5" s="10"/>
      <c r="F5" s="10"/>
      <c r="G5" s="10"/>
      <c r="H5" s="10"/>
    </row>
    <row r="6" spans="2:8" x14ac:dyDescent="0.25">
      <c r="D6" s="10"/>
      <c r="E6" s="10"/>
      <c r="F6" s="10"/>
      <c r="G6" s="10"/>
      <c r="H6" s="10"/>
    </row>
    <row r="7" spans="2:8" x14ac:dyDescent="0.25">
      <c r="D7" s="10"/>
      <c r="E7" s="10"/>
      <c r="F7" s="10"/>
      <c r="G7" s="10"/>
      <c r="H7" s="10"/>
    </row>
    <row r="8" spans="2:8" x14ac:dyDescent="0.25">
      <c r="D8" s="10"/>
      <c r="E8" s="10"/>
      <c r="F8" s="10"/>
      <c r="G8" s="10"/>
      <c r="H8" s="10"/>
    </row>
    <row r="10" spans="2:8" ht="15.75" x14ac:dyDescent="0.25">
      <c r="B10" s="11" t="s">
        <v>2</v>
      </c>
      <c r="C10" s="11"/>
      <c r="D10" s="11"/>
      <c r="E10" s="11"/>
      <c r="F10" s="11"/>
      <c r="G10" s="11"/>
      <c r="H10" s="11"/>
    </row>
    <row r="12" spans="2:8" x14ac:dyDescent="0.25">
      <c r="B12" s="12" t="s">
        <v>3</v>
      </c>
      <c r="C12" s="12"/>
      <c r="D12" s="12" t="s">
        <v>4</v>
      </c>
      <c r="E12" s="12"/>
      <c r="F12" s="12" t="s">
        <v>5</v>
      </c>
      <c r="G12" s="12"/>
    </row>
    <row r="13" spans="2:8" ht="32.1" customHeight="1" x14ac:dyDescent="0.25">
      <c r="B13" s="13">
        <f>IFERROR(SUM(Calculadora_Rotacion!E5:E16)/AVERAGE(Calculadora_Rotacion!D5:D16),0)</f>
        <v>0.72</v>
      </c>
      <c r="C13" s="13"/>
      <c r="D13" s="13">
        <f>SUM(Calculadora_Rotacion!E5:E16)</f>
        <v>72</v>
      </c>
      <c r="E13" s="13"/>
      <c r="F13" s="13">
        <f>SUM(Calculadora_Rotacion!I5:I16)</f>
        <v>3240000</v>
      </c>
      <c r="G13" s="13"/>
    </row>
    <row r="14" spans="2:8" ht="32.1" customHeight="1" x14ac:dyDescent="0.25">
      <c r="B14" s="13"/>
      <c r="C14" s="13"/>
      <c r="D14" s="13"/>
      <c r="E14" s="13"/>
      <c r="F14" s="13"/>
      <c r="G14" s="13"/>
    </row>
    <row r="16" spans="2:8" x14ac:dyDescent="0.25">
      <c r="B16" s="12" t="s">
        <v>6</v>
      </c>
      <c r="C16" s="12"/>
      <c r="D16" s="12" t="s">
        <v>7</v>
      </c>
      <c r="E16" s="12"/>
      <c r="F16" s="12"/>
      <c r="G16" s="12"/>
      <c r="H16" s="12"/>
    </row>
    <row r="17" spans="2:8" x14ac:dyDescent="0.25">
      <c r="B17" s="13" t="str">
        <f>IF(B13&lt;Listas!B2,"VERDE",IF(B13&lt;=Listas!B3,"AMARILLO","ROJO"))</f>
        <v>AMARILLO</v>
      </c>
      <c r="C17" s="13"/>
      <c r="D17" s="10" t="str">
        <f>IF(B17="VERDE","Mantener prácticas, monitorear indicadores y documentar factores de retención.",IF(B17="AMARILLO","Priorizar diagnóstico de causas, revisar compensación, clima, liderazgo y cargas de trabajo.","Activar plan urgente: análisis de puestos críticos, entrevistas de salida, clima laboral, compensación y gestión del desempeño."))</f>
        <v>Priorizar diagnóstico de causas, revisar compensación, clima, liderazgo y cargas de trabajo.</v>
      </c>
      <c r="E17" s="10"/>
      <c r="F17" s="10"/>
      <c r="G17" s="10"/>
      <c r="H17" s="10"/>
    </row>
    <row r="18" spans="2:8" x14ac:dyDescent="0.25">
      <c r="B18" s="13"/>
      <c r="C18" s="13"/>
      <c r="D18" s="10"/>
      <c r="E18" s="10"/>
      <c r="F18" s="10"/>
      <c r="G18" s="10"/>
      <c r="H18" s="10"/>
    </row>
    <row r="19" spans="2:8" x14ac:dyDescent="0.25">
      <c r="D19" s="10"/>
      <c r="E19" s="10"/>
      <c r="F19" s="10"/>
      <c r="G19" s="10"/>
      <c r="H19" s="10"/>
    </row>
    <row r="20" spans="2:8" x14ac:dyDescent="0.25">
      <c r="D20" s="10"/>
      <c r="E20" s="10"/>
      <c r="F20" s="10"/>
      <c r="G20" s="10"/>
      <c r="H20" s="10"/>
    </row>
    <row r="23" spans="2:8" x14ac:dyDescent="0.25">
      <c r="B23" s="1" t="s">
        <v>8</v>
      </c>
      <c r="C23" s="1" t="s">
        <v>9</v>
      </c>
    </row>
    <row r="24" spans="2:8" x14ac:dyDescent="0.25">
      <c r="B24" s="2" t="s">
        <v>10</v>
      </c>
      <c r="C24" s="3">
        <f>Calculadora_Rotacion!G5</f>
        <v>0.03</v>
      </c>
    </row>
    <row r="25" spans="2:8" x14ac:dyDescent="0.25">
      <c r="B25" s="2" t="s">
        <v>11</v>
      </c>
      <c r="C25" s="3">
        <f>Calculadora_Rotacion!G6</f>
        <v>0.03</v>
      </c>
    </row>
    <row r="26" spans="2:8" x14ac:dyDescent="0.25">
      <c r="B26" s="2" t="s">
        <v>12</v>
      </c>
      <c r="C26" s="3">
        <f>Calculadora_Rotacion!G7</f>
        <v>0.03</v>
      </c>
    </row>
    <row r="27" spans="2:8" x14ac:dyDescent="0.25">
      <c r="B27" s="2" t="s">
        <v>13</v>
      </c>
      <c r="C27" s="3">
        <f>Calculadora_Rotacion!G8</f>
        <v>0.05</v>
      </c>
    </row>
    <row r="28" spans="2:8" x14ac:dyDescent="0.25">
      <c r="B28" s="2" t="s">
        <v>14</v>
      </c>
      <c r="C28" s="3">
        <f>Calculadora_Rotacion!G9</f>
        <v>0.05</v>
      </c>
    </row>
    <row r="29" spans="2:8" x14ac:dyDescent="0.25">
      <c r="B29" s="2" t="s">
        <v>15</v>
      </c>
      <c r="C29" s="3">
        <f>Calculadora_Rotacion!G10</f>
        <v>0.05</v>
      </c>
    </row>
    <row r="30" spans="2:8" x14ac:dyDescent="0.25">
      <c r="B30" s="2" t="s">
        <v>16</v>
      </c>
      <c r="C30" s="3">
        <f>Calculadora_Rotacion!G11</f>
        <v>0.08</v>
      </c>
    </row>
    <row r="31" spans="2:8" x14ac:dyDescent="0.25">
      <c r="B31" s="2" t="s">
        <v>17</v>
      </c>
      <c r="C31" s="3">
        <f>Calculadora_Rotacion!G12</f>
        <v>0.08</v>
      </c>
    </row>
    <row r="32" spans="2:8" x14ac:dyDescent="0.25">
      <c r="B32" s="2" t="s">
        <v>18</v>
      </c>
      <c r="C32" s="3">
        <f>Calculadora_Rotacion!G13</f>
        <v>0.08</v>
      </c>
    </row>
    <row r="33" spans="2:3" x14ac:dyDescent="0.25">
      <c r="B33" s="2" t="s">
        <v>19</v>
      </c>
      <c r="C33" s="3">
        <f>Calculadora_Rotacion!G14</f>
        <v>0.08</v>
      </c>
    </row>
    <row r="34" spans="2:3" x14ac:dyDescent="0.25">
      <c r="B34" s="2" t="s">
        <v>20</v>
      </c>
      <c r="C34" s="3">
        <f>Calculadora_Rotacion!G15</f>
        <v>0.08</v>
      </c>
    </row>
    <row r="35" spans="2:3" x14ac:dyDescent="0.25">
      <c r="B35" s="2" t="s">
        <v>21</v>
      </c>
      <c r="C35" s="3">
        <f>Calculadora_Rotacion!G16</f>
        <v>0.08</v>
      </c>
    </row>
  </sheetData>
  <mergeCells count="13">
    <mergeCell ref="B16:C16"/>
    <mergeCell ref="B17:C18"/>
    <mergeCell ref="D16:H16"/>
    <mergeCell ref="D17:H20"/>
    <mergeCell ref="B2:H2"/>
    <mergeCell ref="D4:H8"/>
    <mergeCell ref="B10:H10"/>
    <mergeCell ref="B12:C12"/>
    <mergeCell ref="B13:C14"/>
    <mergeCell ref="D12:E12"/>
    <mergeCell ref="D13:E14"/>
    <mergeCell ref="F12:G12"/>
    <mergeCell ref="F13:G14"/>
  </mergeCells>
  <conditionalFormatting sqref="B17:C18">
    <cfRule type="cellIs" dxfId="5" priority="1" operator="equal">
      <formula>"VERDE"</formula>
    </cfRule>
    <cfRule type="cellIs" dxfId="4" priority="2" operator="equal">
      <formula>"AMARILLO"</formula>
    </cfRule>
    <cfRule type="cellIs" dxfId="3" priority="3" operator="equal">
      <formula>"ROJO"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1D4ED8"/>
  </sheetPr>
  <dimension ref="A1:L22"/>
  <sheetViews>
    <sheetView showGridLines="0" zoomScale="90" zoomScaleNormal="90" workbookViewId="0">
      <pane ySplit="4" topLeftCell="A5" activePane="bottomLeft" state="frozen"/>
      <selection pane="bottomLeft" activeCell="G21" sqref="G21"/>
    </sheetView>
  </sheetViews>
  <sheetFormatPr baseColWidth="10" defaultColWidth="9.140625" defaultRowHeight="15" x14ac:dyDescent="0.25"/>
  <cols>
    <col min="1" max="3" width="14.7109375" customWidth="1"/>
    <col min="4" max="4" width="16.7109375" customWidth="1"/>
    <col min="5" max="8" width="14.7109375" customWidth="1"/>
    <col min="9" max="10" width="16.7109375" customWidth="1"/>
    <col min="11" max="11" width="26.7109375" customWidth="1"/>
    <col min="12" max="12" width="34.7109375" customWidth="1"/>
  </cols>
  <sheetData>
    <row r="1" spans="1:12" x14ac:dyDescent="0.25">
      <c r="C1" s="14" t="s">
        <v>22</v>
      </c>
      <c r="D1" s="14"/>
      <c r="E1" s="14"/>
      <c r="F1" s="14"/>
      <c r="G1" s="14"/>
      <c r="H1" s="14"/>
      <c r="I1" s="14"/>
      <c r="J1" s="14"/>
      <c r="K1" s="14"/>
      <c r="L1" s="14"/>
    </row>
    <row r="2" spans="1:12" ht="59.25" customHeight="1" x14ac:dyDescent="0.25"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x14ac:dyDescent="0.25">
      <c r="C3" s="10" t="s">
        <v>23</v>
      </c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25">
      <c r="A4" t="s">
        <v>8</v>
      </c>
      <c r="B4" t="s">
        <v>24</v>
      </c>
      <c r="C4" t="s">
        <v>25</v>
      </c>
      <c r="D4" t="s">
        <v>26</v>
      </c>
      <c r="E4" t="s">
        <v>27</v>
      </c>
      <c r="F4" t="s">
        <v>28</v>
      </c>
      <c r="G4" t="s">
        <v>29</v>
      </c>
      <c r="H4" t="s">
        <v>30</v>
      </c>
      <c r="I4" t="s">
        <v>5</v>
      </c>
      <c r="J4" t="s">
        <v>31</v>
      </c>
      <c r="K4" t="s">
        <v>32</v>
      </c>
      <c r="L4" t="s">
        <v>33</v>
      </c>
    </row>
    <row r="5" spans="1:12" x14ac:dyDescent="0.25">
      <c r="A5" s="2" t="s">
        <v>10</v>
      </c>
      <c r="B5" s="4">
        <v>100</v>
      </c>
      <c r="C5" s="4">
        <v>100</v>
      </c>
      <c r="D5" s="5">
        <f t="shared" ref="D5:D16" si="0">IFERROR(AVERAGE(B5:C5),0)</f>
        <v>100</v>
      </c>
      <c r="E5" s="4">
        <v>3</v>
      </c>
      <c r="F5" s="4">
        <v>2</v>
      </c>
      <c r="G5" s="3">
        <f t="shared" ref="G5:G16" si="1">IFERROR(E5/D5,0)</f>
        <v>0.03</v>
      </c>
      <c r="H5" s="4">
        <v>45000</v>
      </c>
      <c r="I5" s="6">
        <f t="shared" ref="I5:I16" si="2">E5*H5</f>
        <v>135000</v>
      </c>
      <c r="J5" s="5" t="str">
        <f>IF(G5&lt;Listas!$B$2,"VERDE",IF(G5&lt;=Listas!$B$3,"AMARILLO","ROJO"))</f>
        <v>AMARILLO</v>
      </c>
      <c r="K5" s="4" t="s">
        <v>34</v>
      </c>
      <c r="L5" s="2" t="str">
        <f t="shared" ref="L5:L16" si="3">IF(J5="VERDE","Mantener seguimiento mensual y reforzar buenas prácticas.",IF(J5="AMARILLO","Aplicar diagnóstico focalizado y plan preventivo para la causa: "&amp;K5,"Ejecutar intervención prioritaria con líderes, análisis de causa raíz y soporte consultivo SH para: "&amp;K5))</f>
        <v>Aplicar diagnóstico focalizado y plan preventivo para la causa: Compensación</v>
      </c>
    </row>
    <row r="6" spans="1:12" x14ac:dyDescent="0.25">
      <c r="A6" s="2" t="s">
        <v>11</v>
      </c>
      <c r="B6" s="4">
        <v>100</v>
      </c>
      <c r="C6" s="4">
        <v>100</v>
      </c>
      <c r="D6" s="5">
        <f t="shared" si="0"/>
        <v>100</v>
      </c>
      <c r="E6" s="4">
        <v>3</v>
      </c>
      <c r="F6" s="4">
        <v>2</v>
      </c>
      <c r="G6" s="3">
        <f t="shared" si="1"/>
        <v>0.03</v>
      </c>
      <c r="H6" s="4">
        <v>45000</v>
      </c>
      <c r="I6" s="6">
        <f t="shared" si="2"/>
        <v>135000</v>
      </c>
      <c r="J6" s="5" t="str">
        <f>IF(G6&lt;Listas!$B$2,"VERDE",IF(G6&lt;=Listas!$B$3,"AMARILLO","ROJO"))</f>
        <v>AMARILLO</v>
      </c>
      <c r="K6" s="4" t="s">
        <v>35</v>
      </c>
      <c r="L6" s="2" t="str">
        <f t="shared" si="3"/>
        <v>Aplicar diagnóstico focalizado y plan preventivo para la causa: Clima laboral</v>
      </c>
    </row>
    <row r="7" spans="1:12" x14ac:dyDescent="0.25">
      <c r="A7" s="2" t="s">
        <v>12</v>
      </c>
      <c r="B7" s="4">
        <v>100</v>
      </c>
      <c r="C7" s="4">
        <v>100</v>
      </c>
      <c r="D7" s="5">
        <f t="shared" si="0"/>
        <v>100</v>
      </c>
      <c r="E7" s="4">
        <v>3</v>
      </c>
      <c r="F7" s="4">
        <v>2</v>
      </c>
      <c r="G7" s="3">
        <f t="shared" si="1"/>
        <v>0.03</v>
      </c>
      <c r="H7" s="4">
        <v>45000</v>
      </c>
      <c r="I7" s="6">
        <f t="shared" si="2"/>
        <v>135000</v>
      </c>
      <c r="J7" s="5" t="str">
        <f>IF(G7&lt;Listas!$B$2,"VERDE",IF(G7&lt;=Listas!$B$3,"AMARILLO","ROJO"))</f>
        <v>AMARILLO</v>
      </c>
      <c r="K7" s="4" t="s">
        <v>36</v>
      </c>
      <c r="L7" s="2" t="str">
        <f t="shared" si="3"/>
        <v>Aplicar diagnóstico focalizado y plan preventivo para la causa: Liderazgo</v>
      </c>
    </row>
    <row r="8" spans="1:12" x14ac:dyDescent="0.25">
      <c r="A8" s="2" t="s">
        <v>13</v>
      </c>
      <c r="B8" s="4">
        <v>100</v>
      </c>
      <c r="C8" s="4">
        <v>100</v>
      </c>
      <c r="D8" s="5">
        <f t="shared" si="0"/>
        <v>100</v>
      </c>
      <c r="E8" s="4">
        <v>5</v>
      </c>
      <c r="F8" s="4">
        <v>2</v>
      </c>
      <c r="G8" s="3">
        <f t="shared" si="1"/>
        <v>0.05</v>
      </c>
      <c r="H8" s="4">
        <v>45000</v>
      </c>
      <c r="I8" s="6">
        <f t="shared" si="2"/>
        <v>225000</v>
      </c>
      <c r="J8" s="5" t="str">
        <f>IF(G8&lt;Listas!$B$2,"VERDE",IF(G8&lt;=Listas!$B$3,"AMARILLO","ROJO"))</f>
        <v>AMARILLO</v>
      </c>
      <c r="K8" s="4" t="s">
        <v>37</v>
      </c>
      <c r="L8" s="2" t="str">
        <f t="shared" si="3"/>
        <v>Aplicar diagnóstico focalizado y plan preventivo para la causa: Carga de trabajo</v>
      </c>
    </row>
    <row r="9" spans="1:12" x14ac:dyDescent="0.25">
      <c r="A9" s="2" t="s">
        <v>14</v>
      </c>
      <c r="B9" s="4">
        <v>100</v>
      </c>
      <c r="C9" s="4">
        <v>100</v>
      </c>
      <c r="D9" s="5">
        <f t="shared" si="0"/>
        <v>100</v>
      </c>
      <c r="E9" s="4">
        <v>5</v>
      </c>
      <c r="F9" s="4">
        <v>2</v>
      </c>
      <c r="G9" s="3">
        <f t="shared" si="1"/>
        <v>0.05</v>
      </c>
      <c r="H9" s="4">
        <v>45000</v>
      </c>
      <c r="I9" s="6">
        <f t="shared" si="2"/>
        <v>225000</v>
      </c>
      <c r="J9" s="5" t="str">
        <f>IF(G9&lt;Listas!$B$2,"VERDE",IF(G9&lt;=Listas!$B$3,"AMARILLO","ROJO"))</f>
        <v>AMARILLO</v>
      </c>
      <c r="K9" s="4" t="s">
        <v>38</v>
      </c>
      <c r="L9" s="2" t="str">
        <f t="shared" si="3"/>
        <v>Aplicar diagnóstico focalizado y plan preventivo para la causa: Desempeño</v>
      </c>
    </row>
    <row r="10" spans="1:12" x14ac:dyDescent="0.25">
      <c r="A10" s="2" t="s">
        <v>15</v>
      </c>
      <c r="B10" s="4">
        <v>100</v>
      </c>
      <c r="C10" s="4">
        <v>100</v>
      </c>
      <c r="D10" s="5">
        <f t="shared" si="0"/>
        <v>100</v>
      </c>
      <c r="E10" s="4">
        <v>5</v>
      </c>
      <c r="F10" s="4">
        <v>2</v>
      </c>
      <c r="G10" s="3">
        <f t="shared" si="1"/>
        <v>0.05</v>
      </c>
      <c r="H10" s="4">
        <v>45000</v>
      </c>
      <c r="I10" s="6">
        <f t="shared" si="2"/>
        <v>225000</v>
      </c>
      <c r="J10" s="5" t="str">
        <f>IF(G10&lt;Listas!$B$2,"VERDE",IF(G10&lt;=Listas!$B$3,"AMARILLO","ROJO"))</f>
        <v>AMARILLO</v>
      </c>
      <c r="K10" s="4" t="s">
        <v>39</v>
      </c>
      <c r="L10" s="2" t="str">
        <f t="shared" si="3"/>
        <v>Aplicar diagnóstico focalizado y plan preventivo para la causa: Desarrollo/carrera</v>
      </c>
    </row>
    <row r="11" spans="1:12" x14ac:dyDescent="0.25">
      <c r="A11" s="2" t="s">
        <v>16</v>
      </c>
      <c r="B11" s="4">
        <v>100</v>
      </c>
      <c r="C11" s="4">
        <v>100</v>
      </c>
      <c r="D11" s="5">
        <f t="shared" si="0"/>
        <v>100</v>
      </c>
      <c r="E11" s="4">
        <v>8</v>
      </c>
      <c r="F11" s="4">
        <v>2</v>
      </c>
      <c r="G11" s="3">
        <f t="shared" si="1"/>
        <v>0.08</v>
      </c>
      <c r="H11" s="4">
        <v>45000</v>
      </c>
      <c r="I11" s="6">
        <f t="shared" si="2"/>
        <v>360000</v>
      </c>
      <c r="J11" s="5" t="str">
        <f>IF(G11&lt;Listas!$B$2,"VERDE",IF(G11&lt;=Listas!$B$3,"AMARILLO","ROJO"))</f>
        <v>AMARILLO</v>
      </c>
      <c r="K11" s="4" t="s">
        <v>40</v>
      </c>
      <c r="L11" s="2" t="str">
        <f t="shared" si="3"/>
        <v>Aplicar diagnóstico focalizado y plan preventivo para la causa: Reclutamiento/ajuste puesto</v>
      </c>
    </row>
    <row r="12" spans="1:12" x14ac:dyDescent="0.25">
      <c r="A12" s="2" t="s">
        <v>17</v>
      </c>
      <c r="B12" s="4">
        <v>100</v>
      </c>
      <c r="C12" s="4">
        <v>100</v>
      </c>
      <c r="D12" s="5">
        <f t="shared" si="0"/>
        <v>100</v>
      </c>
      <c r="E12" s="4">
        <v>8</v>
      </c>
      <c r="F12" s="4">
        <v>2</v>
      </c>
      <c r="G12" s="3">
        <f t="shared" si="1"/>
        <v>0.08</v>
      </c>
      <c r="H12" s="4">
        <v>45000</v>
      </c>
      <c r="I12" s="6">
        <f t="shared" si="2"/>
        <v>360000</v>
      </c>
      <c r="J12" s="5" t="str">
        <f>IF(G12&lt;Listas!$B$2,"VERDE",IF(G12&lt;=Listas!$B$3,"AMARILLO","ROJO"))</f>
        <v>AMARILLO</v>
      </c>
      <c r="K12" s="4" t="s">
        <v>41</v>
      </c>
      <c r="L12" s="2" t="str">
        <f t="shared" si="3"/>
        <v>Aplicar diagnóstico focalizado y plan preventivo para la causa: Riesgo psicosocial NOM-035</v>
      </c>
    </row>
    <row r="13" spans="1:12" x14ac:dyDescent="0.25">
      <c r="A13" s="2" t="s">
        <v>18</v>
      </c>
      <c r="B13" s="4">
        <v>100</v>
      </c>
      <c r="C13" s="4">
        <v>100</v>
      </c>
      <c r="D13" s="5">
        <f t="shared" si="0"/>
        <v>100</v>
      </c>
      <c r="E13" s="4">
        <v>8</v>
      </c>
      <c r="F13" s="4">
        <v>2</v>
      </c>
      <c r="G13" s="3">
        <f t="shared" si="1"/>
        <v>0.08</v>
      </c>
      <c r="H13" s="4">
        <v>45000</v>
      </c>
      <c r="I13" s="6">
        <f t="shared" si="2"/>
        <v>360000</v>
      </c>
      <c r="J13" s="5" t="str">
        <f>IF(G13&lt;Listas!$B$2,"VERDE",IF(G13&lt;=Listas!$B$3,"AMARILLO","ROJO"))</f>
        <v>AMARILLO</v>
      </c>
      <c r="K13" s="4" t="s">
        <v>42</v>
      </c>
      <c r="L13" s="2" t="str">
        <f t="shared" si="3"/>
        <v>Aplicar diagnóstico focalizado y plan preventivo para la causa: Otro</v>
      </c>
    </row>
    <row r="14" spans="1:12" x14ac:dyDescent="0.25">
      <c r="A14" s="2" t="s">
        <v>19</v>
      </c>
      <c r="B14" s="4">
        <v>100</v>
      </c>
      <c r="C14" s="4">
        <v>100</v>
      </c>
      <c r="D14" s="5">
        <f t="shared" si="0"/>
        <v>100</v>
      </c>
      <c r="E14" s="4">
        <v>8</v>
      </c>
      <c r="F14" s="4">
        <v>2</v>
      </c>
      <c r="G14" s="3">
        <f t="shared" si="1"/>
        <v>0.08</v>
      </c>
      <c r="H14" s="4">
        <v>45000</v>
      </c>
      <c r="I14" s="6">
        <f t="shared" si="2"/>
        <v>360000</v>
      </c>
      <c r="J14" s="5" t="str">
        <f>IF(G14&lt;Listas!$B$2,"VERDE",IF(G14&lt;=Listas!$B$3,"AMARILLO","ROJO"))</f>
        <v>AMARILLO</v>
      </c>
      <c r="K14" s="4" t="s">
        <v>34</v>
      </c>
      <c r="L14" s="2" t="str">
        <f t="shared" si="3"/>
        <v>Aplicar diagnóstico focalizado y plan preventivo para la causa: Compensación</v>
      </c>
    </row>
    <row r="15" spans="1:12" x14ac:dyDescent="0.25">
      <c r="A15" s="2" t="s">
        <v>20</v>
      </c>
      <c r="B15" s="4">
        <v>100</v>
      </c>
      <c r="C15" s="4">
        <v>100</v>
      </c>
      <c r="D15" s="5">
        <f t="shared" si="0"/>
        <v>100</v>
      </c>
      <c r="E15" s="4">
        <v>8</v>
      </c>
      <c r="F15" s="4">
        <v>2</v>
      </c>
      <c r="G15" s="3">
        <f t="shared" si="1"/>
        <v>0.08</v>
      </c>
      <c r="H15" s="4">
        <v>45000</v>
      </c>
      <c r="I15" s="6">
        <f t="shared" si="2"/>
        <v>360000</v>
      </c>
      <c r="J15" s="5" t="str">
        <f>IF(G15&lt;Listas!$B$2,"VERDE",IF(G15&lt;=Listas!$B$3,"AMARILLO","ROJO"))</f>
        <v>AMARILLO</v>
      </c>
      <c r="K15" s="4" t="s">
        <v>35</v>
      </c>
      <c r="L15" s="2" t="str">
        <f t="shared" si="3"/>
        <v>Aplicar diagnóstico focalizado y plan preventivo para la causa: Clima laboral</v>
      </c>
    </row>
    <row r="16" spans="1:12" x14ac:dyDescent="0.25">
      <c r="A16" s="2" t="s">
        <v>21</v>
      </c>
      <c r="B16" s="4">
        <v>100</v>
      </c>
      <c r="C16" s="4">
        <v>100</v>
      </c>
      <c r="D16" s="5">
        <f t="shared" si="0"/>
        <v>100</v>
      </c>
      <c r="E16" s="4">
        <v>8</v>
      </c>
      <c r="F16" s="4">
        <v>2</v>
      </c>
      <c r="G16" s="3">
        <f t="shared" si="1"/>
        <v>0.08</v>
      </c>
      <c r="H16" s="4">
        <v>45000</v>
      </c>
      <c r="I16" s="6">
        <f t="shared" si="2"/>
        <v>360000</v>
      </c>
      <c r="J16" s="5" t="str">
        <f>IF(G16&lt;Listas!$B$2,"VERDE",IF(G16&lt;=Listas!$B$3,"AMARILLO","ROJO"))</f>
        <v>AMARILLO</v>
      </c>
      <c r="K16" s="4" t="s">
        <v>36</v>
      </c>
      <c r="L16" s="2" t="str">
        <f t="shared" si="3"/>
        <v>Aplicar diagnóstico focalizado y plan preventivo para la causa: Liderazgo</v>
      </c>
    </row>
    <row r="18" spans="1:3" ht="15.75" x14ac:dyDescent="0.25">
      <c r="A18" s="11" t="s">
        <v>43</v>
      </c>
      <c r="B18" s="11"/>
      <c r="C18" s="11"/>
    </row>
    <row r="19" spans="1:3" ht="30" x14ac:dyDescent="0.25">
      <c r="A19" s="2" t="s">
        <v>44</v>
      </c>
      <c r="B19" s="7">
        <f>AVERAGE(D5:D16)</f>
        <v>100</v>
      </c>
    </row>
    <row r="20" spans="1:3" x14ac:dyDescent="0.25">
      <c r="A20" s="2" t="s">
        <v>4</v>
      </c>
      <c r="B20" s="7">
        <f>SUM(E5:E16)</f>
        <v>72</v>
      </c>
    </row>
    <row r="21" spans="1:3" ht="30" x14ac:dyDescent="0.25">
      <c r="A21" s="2" t="s">
        <v>45</v>
      </c>
      <c r="B21" s="3">
        <f>IFERROR(SUM(E5:E16)/AVERAGE(D5:D16),0)</f>
        <v>0.72</v>
      </c>
    </row>
    <row r="22" spans="1:3" ht="30" x14ac:dyDescent="0.25">
      <c r="A22" s="2" t="s">
        <v>46</v>
      </c>
      <c r="B22" s="6">
        <f>SUM(I5:I16)</f>
        <v>3240000</v>
      </c>
    </row>
  </sheetData>
  <mergeCells count="3">
    <mergeCell ref="C1:L2"/>
    <mergeCell ref="C3:L3"/>
    <mergeCell ref="A18:C18"/>
  </mergeCells>
  <conditionalFormatting sqref="G5:G16">
    <cfRule type="colorScale" priority="4">
      <colorScale>
        <cfvo type="min"/>
        <cfvo type="percentile" val="50"/>
        <cfvo type="max"/>
        <color rgb="FFDCFCE7"/>
        <color rgb="FFFEF3C7"/>
        <color rgb="FFFEE2E2"/>
      </colorScale>
    </cfRule>
  </conditionalFormatting>
  <conditionalFormatting sqref="J5:J16">
    <cfRule type="cellIs" dxfId="2" priority="1" operator="equal">
      <formula>"VERDE"</formula>
    </cfRule>
    <cfRule type="cellIs" dxfId="1" priority="2" operator="equal">
      <formula>"AMARILLO"</formula>
    </cfRule>
    <cfRule type="cellIs" dxfId="0" priority="3" operator="equal">
      <formula>"ROJO"</formula>
    </cfRule>
  </conditionalFormatting>
  <dataValidations count="1">
    <dataValidation type="list" allowBlank="1" showInputMessage="1" showErrorMessage="1" sqref="K5:K16">
      <formula1>"Compensación,Clima laboral,Liderazgo,Carga de trabajo,Desempeño,Desarrollo/carrera,Reclutamiento/ajuste puesto,Riesgo psicosocial NOM-035,Otro"</formula1>
    </dataValidation>
  </dataValidations>
  <pageMargins left="0.7" right="0.7" top="0.75" bottom="0.75" header="0.3" footer="0.3"/>
  <drawing r:id="rId1"/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F766E"/>
  </sheetPr>
  <dimension ref="A1:E13"/>
  <sheetViews>
    <sheetView showGridLines="0" zoomScale="90" zoomScaleNormal="90" workbookViewId="0">
      <selection activeCell="C1" sqref="C1:E3"/>
    </sheetView>
  </sheetViews>
  <sheetFormatPr baseColWidth="10" defaultColWidth="9.140625" defaultRowHeight="15" x14ac:dyDescent="0.25"/>
  <cols>
    <col min="1" max="1" width="18.7109375" customWidth="1"/>
    <col min="2" max="2" width="26.7109375" customWidth="1"/>
    <col min="3" max="4" width="42.7109375" customWidth="1"/>
    <col min="5" max="5" width="86.28515625" customWidth="1"/>
  </cols>
  <sheetData>
    <row r="1" spans="1:5" ht="15" customHeight="1" x14ac:dyDescent="0.25">
      <c r="C1" s="14" t="s">
        <v>47</v>
      </c>
      <c r="D1" s="14"/>
      <c r="E1" s="14"/>
    </row>
    <row r="2" spans="1:5" ht="36.75" customHeight="1" x14ac:dyDescent="0.25">
      <c r="C2" s="14"/>
      <c r="D2" s="14"/>
      <c r="E2" s="14"/>
    </row>
    <row r="3" spans="1:5" ht="36.75" customHeight="1" x14ac:dyDescent="0.25">
      <c r="C3" s="14"/>
      <c r="D3" s="14"/>
      <c r="E3" s="14"/>
    </row>
    <row r="4" spans="1:5" ht="15.75" x14ac:dyDescent="0.25">
      <c r="A4" s="11" t="s">
        <v>48</v>
      </c>
      <c r="B4" s="11"/>
      <c r="C4" s="11"/>
      <c r="D4" s="11"/>
      <c r="E4" s="11"/>
    </row>
    <row r="5" spans="1:5" x14ac:dyDescent="0.25">
      <c r="A5" t="s">
        <v>49</v>
      </c>
      <c r="B5" t="s">
        <v>50</v>
      </c>
      <c r="C5" t="s">
        <v>51</v>
      </c>
      <c r="D5" t="s">
        <v>52</v>
      </c>
      <c r="E5" t="s">
        <v>53</v>
      </c>
    </row>
    <row r="6" spans="1:5" ht="45" x14ac:dyDescent="0.25">
      <c r="A6" s="2" t="s">
        <v>54</v>
      </c>
      <c r="B6" s="2" t="s">
        <v>55</v>
      </c>
      <c r="C6" s="2" t="s">
        <v>56</v>
      </c>
      <c r="D6" s="2" t="s">
        <v>57</v>
      </c>
      <c r="E6" s="8" t="s">
        <v>58</v>
      </c>
    </row>
    <row r="7" spans="1:5" ht="45" x14ac:dyDescent="0.25">
      <c r="A7" s="2" t="s">
        <v>59</v>
      </c>
      <c r="B7" s="2" t="s">
        <v>60</v>
      </c>
      <c r="C7" s="2" t="s">
        <v>61</v>
      </c>
      <c r="D7" s="2" t="s">
        <v>62</v>
      </c>
      <c r="E7" s="8" t="s">
        <v>58</v>
      </c>
    </row>
    <row r="8" spans="1:5" ht="45" x14ac:dyDescent="0.25">
      <c r="A8" s="2" t="s">
        <v>63</v>
      </c>
      <c r="B8" s="2" t="s">
        <v>64</v>
      </c>
      <c r="C8" s="2" t="s">
        <v>65</v>
      </c>
      <c r="D8" s="2" t="s">
        <v>66</v>
      </c>
      <c r="E8" s="8" t="s">
        <v>67</v>
      </c>
    </row>
    <row r="9" spans="1:5" ht="45" x14ac:dyDescent="0.25">
      <c r="A9" s="2" t="s">
        <v>68</v>
      </c>
      <c r="B9" s="2" t="s">
        <v>69</v>
      </c>
      <c r="C9" s="2" t="s">
        <v>70</v>
      </c>
      <c r="D9" s="2" t="s">
        <v>71</v>
      </c>
      <c r="E9" s="8" t="s">
        <v>72</v>
      </c>
    </row>
    <row r="10" spans="1:5" ht="45" x14ac:dyDescent="0.25">
      <c r="A10" s="2" t="s">
        <v>73</v>
      </c>
      <c r="B10" s="2" t="s">
        <v>74</v>
      </c>
      <c r="C10" s="2" t="s">
        <v>75</v>
      </c>
      <c r="D10" s="2" t="s">
        <v>76</v>
      </c>
      <c r="E10" s="8" t="s">
        <v>77</v>
      </c>
    </row>
    <row r="11" spans="1:5" ht="45" x14ac:dyDescent="0.25">
      <c r="A11" s="2" t="s">
        <v>78</v>
      </c>
      <c r="B11" s="2" t="s">
        <v>79</v>
      </c>
      <c r="C11" s="2" t="s">
        <v>80</v>
      </c>
      <c r="D11" s="2" t="s">
        <v>81</v>
      </c>
      <c r="E11" s="8" t="s">
        <v>77</v>
      </c>
    </row>
    <row r="12" spans="1:5" ht="45" x14ac:dyDescent="0.25">
      <c r="A12" s="2" t="s">
        <v>82</v>
      </c>
      <c r="B12" s="2" t="s">
        <v>83</v>
      </c>
      <c r="C12" s="2" t="s">
        <v>84</v>
      </c>
      <c r="D12" s="2" t="s">
        <v>85</v>
      </c>
      <c r="E12" s="8" t="s">
        <v>58</v>
      </c>
    </row>
    <row r="13" spans="1:5" ht="30" x14ac:dyDescent="0.25">
      <c r="A13" s="2" t="s">
        <v>86</v>
      </c>
      <c r="B13" s="2" t="s">
        <v>87</v>
      </c>
      <c r="C13" s="2" t="s">
        <v>88</v>
      </c>
      <c r="D13" s="2" t="s">
        <v>89</v>
      </c>
      <c r="E13" s="8" t="s">
        <v>90</v>
      </c>
    </row>
  </sheetData>
  <mergeCells count="2">
    <mergeCell ref="A4:E4"/>
    <mergeCell ref="C1:E3"/>
  </mergeCells>
  <hyperlinks>
    <hyperlink ref="E6" r:id="rId1"/>
    <hyperlink ref="E7" r:id="rId2"/>
    <hyperlink ref="E8" r:id="rId3"/>
    <hyperlink ref="E9" r:id="rId4"/>
    <hyperlink ref="E10" r:id="rId5"/>
    <hyperlink ref="E11" r:id="rId6"/>
    <hyperlink ref="E12" r:id="rId7"/>
    <hyperlink ref="E13" r:id="rId8"/>
  </hyperlinks>
  <pageMargins left="0.7" right="0.7" top="0.75" bottom="0.75" header="0.3" footer="0.3"/>
  <drawing r:id="rId9"/>
  <legacyDrawing r:id="rId10"/>
  <tableParts count="1">
    <tablePart r:id="rId1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59E0B"/>
  </sheetPr>
  <dimension ref="B1:C11"/>
  <sheetViews>
    <sheetView showGridLines="0" zoomScale="90" zoomScaleNormal="90" workbookViewId="0">
      <selection activeCell="C15" sqref="C15"/>
    </sheetView>
  </sheetViews>
  <sheetFormatPr baseColWidth="10" defaultColWidth="9.140625" defaultRowHeight="15" x14ac:dyDescent="0.25"/>
  <cols>
    <col min="1" max="1" width="5.7109375" customWidth="1"/>
    <col min="2" max="2" width="28.7109375" customWidth="1"/>
    <col min="3" max="3" width="70.7109375" customWidth="1"/>
  </cols>
  <sheetData>
    <row r="1" spans="2:3" x14ac:dyDescent="0.25">
      <c r="C1" s="9" t="s">
        <v>91</v>
      </c>
    </row>
    <row r="2" spans="2:3" ht="79.5" customHeight="1" x14ac:dyDescent="0.25">
      <c r="C2" s="9"/>
    </row>
    <row r="4" spans="2:3" ht="15.75" x14ac:dyDescent="0.25">
      <c r="B4" s="11" t="s">
        <v>92</v>
      </c>
      <c r="C4" s="11"/>
    </row>
    <row r="5" spans="2:3" x14ac:dyDescent="0.25">
      <c r="B5" t="s">
        <v>93</v>
      </c>
      <c r="C5" t="s">
        <v>94</v>
      </c>
    </row>
    <row r="6" spans="2:3" ht="45" x14ac:dyDescent="0.25">
      <c r="B6" s="2" t="s">
        <v>95</v>
      </c>
      <c r="C6" s="2" t="s">
        <v>96</v>
      </c>
    </row>
    <row r="7" spans="2:3" ht="30" x14ac:dyDescent="0.25">
      <c r="B7" s="2" t="s">
        <v>97</v>
      </c>
      <c r="C7" s="2" t="s">
        <v>98</v>
      </c>
    </row>
    <row r="8" spans="2:3" ht="30" x14ac:dyDescent="0.25">
      <c r="B8" s="2" t="s">
        <v>99</v>
      </c>
      <c r="C8" s="2" t="s">
        <v>100</v>
      </c>
    </row>
    <row r="9" spans="2:3" ht="30" x14ac:dyDescent="0.25">
      <c r="B9" s="2" t="s">
        <v>101</v>
      </c>
      <c r="C9" s="2" t="s">
        <v>102</v>
      </c>
    </row>
    <row r="10" spans="2:3" ht="30" x14ac:dyDescent="0.25">
      <c r="B10" s="2" t="s">
        <v>103</v>
      </c>
      <c r="C10" s="2" t="s">
        <v>104</v>
      </c>
    </row>
    <row r="11" spans="2:3" ht="30" x14ac:dyDescent="0.25">
      <c r="B11" s="2" t="s">
        <v>105</v>
      </c>
      <c r="C11" s="2" t="s">
        <v>106</v>
      </c>
    </row>
  </sheetData>
  <mergeCells count="2">
    <mergeCell ref="C1:C2"/>
    <mergeCell ref="B4:C4"/>
  </mergeCells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4"/>
  <sheetViews>
    <sheetView showGridLines="0" zoomScale="90" zoomScaleNormal="90" workbookViewId="0"/>
  </sheetViews>
  <sheetFormatPr baseColWidth="10" defaultColWidth="9.140625" defaultRowHeight="15" x14ac:dyDescent="0.25"/>
  <cols>
    <col min="1" max="1" width="32.7109375" customWidth="1"/>
    <col min="2" max="2" width="22.7109375" customWidth="1"/>
    <col min="4" max="4" width="28.7109375" customWidth="1"/>
    <col min="5" max="5" width="32.7109375" customWidth="1"/>
  </cols>
  <sheetData>
    <row r="1" spans="1:5" ht="31.5" x14ac:dyDescent="0.25">
      <c r="A1" s="9" t="s">
        <v>107</v>
      </c>
      <c r="B1" s="9"/>
      <c r="C1" s="9"/>
      <c r="D1" s="9"/>
      <c r="E1" s="9"/>
    </row>
    <row r="3" spans="1:5" x14ac:dyDescent="0.25">
      <c r="A3" s="1" t="s">
        <v>108</v>
      </c>
      <c r="B3" s="1" t="s">
        <v>109</v>
      </c>
      <c r="D3" s="1" t="s">
        <v>114</v>
      </c>
      <c r="E3" s="1" t="s">
        <v>115</v>
      </c>
    </row>
    <row r="4" spans="1:5" x14ac:dyDescent="0.25">
      <c r="A4" s="2" t="s">
        <v>110</v>
      </c>
      <c r="B4" s="3">
        <v>0.05</v>
      </c>
      <c r="D4" s="2" t="s">
        <v>34</v>
      </c>
      <c r="E4" s="2" t="s">
        <v>116</v>
      </c>
    </row>
    <row r="5" spans="1:5" x14ac:dyDescent="0.25">
      <c r="A5" s="2" t="s">
        <v>111</v>
      </c>
      <c r="B5" s="3">
        <v>0.1</v>
      </c>
      <c r="D5" s="2" t="s">
        <v>35</v>
      </c>
      <c r="E5" s="2" t="s">
        <v>117</v>
      </c>
    </row>
    <row r="6" spans="1:5" x14ac:dyDescent="0.25">
      <c r="A6" s="2" t="s">
        <v>112</v>
      </c>
      <c r="B6" s="2" t="s">
        <v>113</v>
      </c>
      <c r="D6" s="2" t="s">
        <v>36</v>
      </c>
      <c r="E6" s="2" t="s">
        <v>117</v>
      </c>
    </row>
    <row r="7" spans="1:5" x14ac:dyDescent="0.25">
      <c r="D7" s="2" t="s">
        <v>37</v>
      </c>
      <c r="E7" s="2" t="s">
        <v>118</v>
      </c>
    </row>
    <row r="8" spans="1:5" x14ac:dyDescent="0.25">
      <c r="D8" s="2" t="s">
        <v>38</v>
      </c>
      <c r="E8" s="2" t="s">
        <v>38</v>
      </c>
    </row>
    <row r="9" spans="1:5" x14ac:dyDescent="0.25">
      <c r="A9" s="1" t="s">
        <v>120</v>
      </c>
      <c r="D9" s="2" t="s">
        <v>39</v>
      </c>
      <c r="E9" s="2" t="s">
        <v>118</v>
      </c>
    </row>
    <row r="10" spans="1:5" x14ac:dyDescent="0.25">
      <c r="A10" s="8" t="s">
        <v>58</v>
      </c>
      <c r="D10" s="2" t="s">
        <v>40</v>
      </c>
      <c r="E10" s="2" t="s">
        <v>118</v>
      </c>
    </row>
    <row r="11" spans="1:5" x14ac:dyDescent="0.25">
      <c r="A11" s="8" t="s">
        <v>67</v>
      </c>
      <c r="D11" s="2" t="s">
        <v>41</v>
      </c>
      <c r="E11" s="2" t="s">
        <v>119</v>
      </c>
    </row>
    <row r="12" spans="1:5" x14ac:dyDescent="0.25">
      <c r="A12" s="8" t="s">
        <v>72</v>
      </c>
      <c r="D12" s="2" t="s">
        <v>42</v>
      </c>
      <c r="E12" s="2" t="s">
        <v>118</v>
      </c>
    </row>
    <row r="13" spans="1:5" x14ac:dyDescent="0.25">
      <c r="A13" s="8" t="s">
        <v>90</v>
      </c>
    </row>
    <row r="14" spans="1:5" x14ac:dyDescent="0.25">
      <c r="A14" s="8" t="s">
        <v>77</v>
      </c>
    </row>
  </sheetData>
  <mergeCells count="1">
    <mergeCell ref="A1:E1"/>
  </mergeCells>
  <hyperlinks>
    <hyperlink ref="A10" r:id="rId1"/>
    <hyperlink ref="A11" r:id="rId2"/>
    <hyperlink ref="A12" r:id="rId3"/>
    <hyperlink ref="A13" r:id="rId4"/>
    <hyperlink ref="A14" r:id="rId5"/>
  </hyperlinks>
  <pageMargins left="0.7" right="0.7" top="0.75" bottom="0.75" header="0.3" footer="0.3"/>
  <legacy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Portada_Dashboard</vt:lpstr>
      <vt:lpstr>Calculadora_Rotacion</vt:lpstr>
      <vt:lpstr>Acciones</vt:lpstr>
      <vt:lpstr>Instrucciones</vt:lpstr>
      <vt:lpstr>Listas</vt:lpstr>
    </vt:vector>
  </TitlesOfParts>
  <Company>Sistemas Humanos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Calculadora de Rotación con Semáforo de Riesgos</dc:title>
  <dc:subject>Dashboard de rotación de personal y plan de acción</dc:subject>
  <dc:creator>SH de México / ChatGPT</dc:creator>
  <dc:description>Herramienta profesional para estimar rotación, riesgo y acciones de talento.</dc:description>
  <cp:lastModifiedBy>luxor</cp:lastModifiedBy>
  <dcterms:created xsi:type="dcterms:W3CDTF">2026-06-05T00:43:10Z</dcterms:created>
  <dcterms:modified xsi:type="dcterms:W3CDTF">2026-06-04T23:47:51Z</dcterms:modified>
</cp:coreProperties>
</file>